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4 yr analysi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0" i="1"/>
  <c r="I40" i="1"/>
  <c r="H40" i="1"/>
  <c r="G40" i="1"/>
  <c r="L38" i="1"/>
  <c r="K38" i="1"/>
  <c r="J38" i="1"/>
  <c r="I38" i="1"/>
  <c r="H38" i="1"/>
  <c r="G38" i="1"/>
  <c r="F38" i="1"/>
  <c r="E37" i="1"/>
  <c r="E36" i="1"/>
  <c r="E38" i="1" s="1"/>
  <c r="F33" i="1"/>
  <c r="L32" i="1"/>
  <c r="L34" i="1" s="1"/>
  <c r="J32" i="1"/>
  <c r="H32" i="1"/>
  <c r="G32" i="1"/>
  <c r="F32" i="1"/>
  <c r="F34" i="1" s="1"/>
  <c r="K31" i="1"/>
  <c r="J31" i="1"/>
  <c r="I31" i="1"/>
  <c r="E31" i="1"/>
  <c r="K30" i="1"/>
  <c r="K32" i="1" s="1"/>
  <c r="J30" i="1"/>
  <c r="I30" i="1"/>
  <c r="I32" i="1" s="1"/>
  <c r="E30" i="1"/>
  <c r="E32" i="1" s="1"/>
  <c r="E34" i="1" s="1"/>
  <c r="L26" i="1"/>
  <c r="K26" i="1"/>
  <c r="J26" i="1"/>
  <c r="H26" i="1"/>
  <c r="G26" i="1"/>
  <c r="F26" i="1"/>
  <c r="I25" i="1"/>
  <c r="I26" i="1" s="1"/>
  <c r="E25" i="1"/>
  <c r="E24" i="1"/>
  <c r="E23" i="1"/>
  <c r="E22" i="1"/>
  <c r="E21" i="1"/>
  <c r="E20" i="1"/>
  <c r="E18" i="1"/>
  <c r="E17" i="1"/>
  <c r="E14" i="1"/>
  <c r="E13" i="1"/>
  <c r="E26" i="1" s="1"/>
  <c r="L10" i="1"/>
  <c r="L28" i="1" s="1"/>
  <c r="L33" i="1" s="1"/>
  <c r="K10" i="1"/>
  <c r="K28" i="1" s="1"/>
  <c r="K33" i="1" s="1"/>
  <c r="J10" i="1"/>
  <c r="J28" i="1" s="1"/>
  <c r="J33" i="1" s="1"/>
  <c r="I10" i="1"/>
  <c r="H10" i="1"/>
  <c r="H28" i="1" s="1"/>
  <c r="H33" i="1" s="1"/>
  <c r="G10" i="1"/>
  <c r="G28" i="1" s="1"/>
  <c r="G33" i="1" s="1"/>
  <c r="F10" i="1"/>
  <c r="F41" i="1" s="1"/>
  <c r="E9" i="1"/>
  <c r="E8" i="1"/>
  <c r="E7" i="1"/>
  <c r="E41" i="1" s="1"/>
  <c r="E5" i="1"/>
  <c r="E4" i="1"/>
  <c r="E3" i="1"/>
  <c r="E10" i="1" s="1"/>
  <c r="E28" i="1" s="1"/>
  <c r="E33" i="1" s="1"/>
  <c r="G34" i="1" l="1"/>
  <c r="H34" i="1"/>
  <c r="I28" i="1"/>
  <c r="I33" i="1" s="1"/>
  <c r="I34" i="1" s="1"/>
  <c r="K34" i="1"/>
  <c r="J34" i="1"/>
</calcChain>
</file>

<file path=xl/sharedStrings.xml><?xml version="1.0" encoding="utf-8"?>
<sst xmlns="http://schemas.openxmlformats.org/spreadsheetml/2006/main" count="62" uniqueCount="51">
  <si>
    <t>Notes</t>
  </si>
  <si>
    <t>2016-17</t>
  </si>
  <si>
    <t>2015-16</t>
  </si>
  <si>
    <t>2014-15</t>
  </si>
  <si>
    <t>2013-14</t>
  </si>
  <si>
    <t>INCOME</t>
  </si>
  <si>
    <t>£</t>
  </si>
  <si>
    <t>Table money</t>
  </si>
  <si>
    <t>Christmas Meal</t>
  </si>
  <si>
    <t>Sim Pairs</t>
  </si>
  <si>
    <t>WCBA Teas</t>
  </si>
  <si>
    <t>Training Income</t>
  </si>
  <si>
    <t>Sundry Items</t>
  </si>
  <si>
    <t>Annual Subscriptions</t>
  </si>
  <si>
    <t>Total Income</t>
  </si>
  <si>
    <t>EXPENDITURE</t>
  </si>
  <si>
    <t>Rent</t>
  </si>
  <si>
    <t>EBU Affiliation fee</t>
  </si>
  <si>
    <t>EBU P2P</t>
  </si>
  <si>
    <t>Director's Course Fee</t>
  </si>
  <si>
    <t>Summer Event</t>
  </si>
  <si>
    <t>Engraving</t>
  </si>
  <si>
    <t>Advertising</t>
  </si>
  <si>
    <t>Training</t>
  </si>
  <si>
    <t>Website licence</t>
  </si>
  <si>
    <t>BridgeTabs Eqpt</t>
  </si>
  <si>
    <r>
      <t>Excess/</t>
    </r>
    <r>
      <rPr>
        <b/>
        <sz val="10"/>
        <color rgb="FFFF0000"/>
        <rFont val="Arial"/>
        <family val="2"/>
      </rPr>
      <t>shortfall</t>
    </r>
  </si>
  <si>
    <t>Cash at hand b/f</t>
  </si>
  <si>
    <t>Bank Balance b/f</t>
  </si>
  <si>
    <t>Total Funds b/f</t>
  </si>
  <si>
    <t>Total funds c/f</t>
  </si>
  <si>
    <t>Cash at hand c/f</t>
  </si>
  <si>
    <t>Bank Balance c'f</t>
  </si>
  <si>
    <t>Total Funds c/f</t>
  </si>
  <si>
    <t>WCBA  Profit as a % of income</t>
  </si>
  <si>
    <t>Training Surplus as a % of income</t>
  </si>
  <si>
    <t>NOTES</t>
  </si>
  <si>
    <t>1.  The increase in table money reflects the new members joining us this year following another successful training programme.</t>
  </si>
  <si>
    <t>2.  The Christmas meal would be free for members again thanks to reduced costs and training income.  Members paid £25 for their guests.</t>
  </si>
  <si>
    <t>3.  The WCBA Corsham Pairs event ceased with the loss of the old Community Centre.</t>
  </si>
  <si>
    <t>4.  The beginners training has increased our membership and income . The income and expenditure are shown separately this year.</t>
  </si>
  <si>
    <t>5.  An annual subscription has been introduced this year as a way of establishing the size of our membership.</t>
  </si>
  <si>
    <t xml:space="preserve">6. The Royal British Legion does not charge rent to its members. </t>
  </si>
  <si>
    <t>7. This is the annual fee we pay to belong to the English Bridge Union.</t>
  </si>
  <si>
    <t>8.  P2P costs were higher this year reflecting the increase in members from the training and newcomers.</t>
  </si>
  <si>
    <t>9.  Our first BBQ was very well received and is likely to be repeated.</t>
  </si>
  <si>
    <t>10.  Last year's costs reflected the mounting of the new Robin Sutton trophy.</t>
  </si>
  <si>
    <t>11.  Advertising costs of £40.19 fell to the training budget and are not separately identified.</t>
  </si>
  <si>
    <t>12.The licence is renewed every 2 years.</t>
  </si>
  <si>
    <t>13.  This year we have increased the BridgeTabs licence to 10 tables and bought 4 new tablets.</t>
  </si>
  <si>
    <t>14. Sundries include bridge supplies £45.80, flowers £10, AGM drinks £28.10 and a tip for the bar staff £30.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</si>
</sst>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%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164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2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164" fontId="2" fillId="0" borderId="0" xfId="0" applyNumberFormat="1" applyFont="1"/>
    <xf numFmtId="4" fontId="0" fillId="0" borderId="1" xfId="0" applyNumberFormat="1" applyBorder="1"/>
    <xf numFmtId="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 indent="1"/>
    </xf>
    <xf numFmtId="164" fontId="1" fillId="0" borderId="1" xfId="0" applyNumberFormat="1" applyFont="1" applyBorder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t/Downloads/Corsham%20BC%20Accounts%202016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diture 1617"/>
      <sheetName val="Statement"/>
      <sheetName val="Summer Event"/>
      <sheetName val="a"/>
      <sheetName val="Annual Subscriptions"/>
      <sheetName val="Training"/>
      <sheetName val="Cost analysis"/>
      <sheetName val="4 yr analysis"/>
    </sheetNames>
    <sheetDataSet>
      <sheetData sheetId="0"/>
      <sheetData sheetId="1">
        <row r="4">
          <cell r="C4">
            <v>1768</v>
          </cell>
          <cell r="I4">
            <v>283.22000000000003</v>
          </cell>
        </row>
        <row r="5">
          <cell r="C5">
            <v>75</v>
          </cell>
          <cell r="I5">
            <v>46</v>
          </cell>
        </row>
        <row r="6">
          <cell r="C6">
            <v>0</v>
          </cell>
        </row>
        <row r="7">
          <cell r="I7">
            <v>574</v>
          </cell>
        </row>
        <row r="8">
          <cell r="C8">
            <v>0</v>
          </cell>
          <cell r="I8">
            <v>256.51</v>
          </cell>
        </row>
        <row r="9">
          <cell r="C9">
            <v>39</v>
          </cell>
          <cell r="I9">
            <v>18</v>
          </cell>
        </row>
        <row r="11">
          <cell r="I11">
            <v>81.61</v>
          </cell>
        </row>
        <row r="12">
          <cell r="I12">
            <v>0</v>
          </cell>
        </row>
        <row r="13">
          <cell r="I13">
            <v>199.33</v>
          </cell>
        </row>
        <row r="14">
          <cell r="I14">
            <v>20</v>
          </cell>
        </row>
        <row r="15">
          <cell r="I15">
            <v>114.45</v>
          </cell>
        </row>
        <row r="22">
          <cell r="D22">
            <v>2538.4699999999998</v>
          </cell>
          <cell r="J22">
            <v>3816.1500000000005</v>
          </cell>
        </row>
        <row r="23">
          <cell r="D23">
            <v>62</v>
          </cell>
          <cell r="J23">
            <v>9.9999999999995453</v>
          </cell>
        </row>
      </sheetData>
      <sheetData sheetId="2"/>
      <sheetData sheetId="3"/>
      <sheetData sheetId="4"/>
      <sheetData sheetId="5">
        <row r="87">
          <cell r="D87">
            <v>-875.66000000000008</v>
          </cell>
        </row>
        <row r="115">
          <cell r="D115">
            <v>1812.46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S45" sqref="S45"/>
    </sheetView>
  </sheetViews>
  <sheetFormatPr defaultRowHeight="12.75" x14ac:dyDescent="0.2"/>
  <cols>
    <col min="9" max="12" width="9.140625" hidden="1" customWidth="1"/>
  </cols>
  <sheetData>
    <row r="1" spans="1:20" s="1" customFormat="1" x14ac:dyDescent="0.2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>
        <v>2013</v>
      </c>
      <c r="J1" s="1">
        <v>2012</v>
      </c>
      <c r="K1" s="1">
        <v>2011</v>
      </c>
      <c r="L1" s="1">
        <v>2010</v>
      </c>
    </row>
    <row r="2" spans="1:20" s="1" customFormat="1" x14ac:dyDescent="0.2">
      <c r="A2" s="1" t="s">
        <v>5</v>
      </c>
      <c r="E2" s="2" t="s">
        <v>6</v>
      </c>
      <c r="F2" s="2"/>
      <c r="G2" s="2" t="s">
        <v>6</v>
      </c>
      <c r="H2" s="2" t="s">
        <v>6</v>
      </c>
      <c r="I2" s="2" t="s">
        <v>6</v>
      </c>
      <c r="J2" s="2" t="s">
        <v>6</v>
      </c>
      <c r="K2" s="2" t="s">
        <v>6</v>
      </c>
      <c r="L2" s="2" t="s">
        <v>6</v>
      </c>
    </row>
    <row r="3" spans="1:20" x14ac:dyDescent="0.2">
      <c r="B3" s="3" t="s">
        <v>7</v>
      </c>
      <c r="C3" s="3"/>
      <c r="D3" s="3">
        <v>1</v>
      </c>
      <c r="E3" s="4">
        <f>[1]Statement!C4</f>
        <v>1768</v>
      </c>
      <c r="F3" s="4">
        <v>1170.5</v>
      </c>
      <c r="G3" s="4">
        <v>1053</v>
      </c>
      <c r="H3" s="4">
        <v>1198</v>
      </c>
      <c r="I3" s="5">
        <v>1180</v>
      </c>
      <c r="J3" s="5">
        <v>1321</v>
      </c>
      <c r="K3" s="5">
        <v>1516</v>
      </c>
      <c r="L3" s="5">
        <v>1097</v>
      </c>
    </row>
    <row r="4" spans="1:20" x14ac:dyDescent="0.2">
      <c r="B4" s="3" t="s">
        <v>8</v>
      </c>
      <c r="C4" s="3"/>
      <c r="D4">
        <v>2</v>
      </c>
      <c r="E4" s="6">
        <f>[1]Statement!C5</f>
        <v>75</v>
      </c>
      <c r="F4" s="6">
        <v>0</v>
      </c>
      <c r="G4" s="6">
        <v>0</v>
      </c>
      <c r="H4" s="4">
        <v>144</v>
      </c>
      <c r="I4" s="5">
        <v>260</v>
      </c>
      <c r="J4" s="5">
        <v>173</v>
      </c>
      <c r="K4" s="5">
        <v>150</v>
      </c>
      <c r="L4" s="5">
        <v>255</v>
      </c>
    </row>
    <row r="5" spans="1:20" hidden="1" x14ac:dyDescent="0.2">
      <c r="B5" s="3" t="s">
        <v>9</v>
      </c>
      <c r="C5" s="3"/>
      <c r="D5">
        <v>3</v>
      </c>
      <c r="E5" s="6">
        <f>[1]Statement!C6</f>
        <v>0</v>
      </c>
      <c r="F5" s="6">
        <v>0</v>
      </c>
      <c r="G5" s="6">
        <v>0</v>
      </c>
      <c r="H5" s="4">
        <v>0</v>
      </c>
      <c r="I5" s="5">
        <v>65</v>
      </c>
      <c r="J5" s="5">
        <v>83.4</v>
      </c>
      <c r="K5" s="5">
        <v>154</v>
      </c>
      <c r="L5" s="5">
        <v>108</v>
      </c>
    </row>
    <row r="6" spans="1:20" x14ac:dyDescent="0.2">
      <c r="B6" s="3" t="s">
        <v>10</v>
      </c>
      <c r="C6" s="3"/>
      <c r="D6">
        <v>3</v>
      </c>
      <c r="E6" s="6">
        <v>0</v>
      </c>
      <c r="F6" s="6">
        <v>0</v>
      </c>
      <c r="G6" s="6">
        <v>541.94000000000005</v>
      </c>
      <c r="H6" s="4">
        <v>480</v>
      </c>
      <c r="I6" s="5">
        <v>434.5</v>
      </c>
      <c r="J6" s="5">
        <v>392.4</v>
      </c>
      <c r="K6" s="5">
        <v>375</v>
      </c>
      <c r="L6" s="5">
        <v>260</v>
      </c>
      <c r="Q6" s="5"/>
      <c r="R6" s="5"/>
      <c r="S6" s="5"/>
      <c r="T6" s="5"/>
    </row>
    <row r="7" spans="1:20" x14ac:dyDescent="0.2">
      <c r="B7" s="3" t="s">
        <v>11</v>
      </c>
      <c r="C7" s="3"/>
      <c r="D7">
        <v>4</v>
      </c>
      <c r="E7" s="6">
        <f>[1]Training!D115</f>
        <v>1812.46</v>
      </c>
      <c r="F7" s="6">
        <v>835.09</v>
      </c>
      <c r="G7" s="6">
        <v>0</v>
      </c>
      <c r="H7" s="4"/>
      <c r="I7" s="5"/>
      <c r="J7" s="5"/>
      <c r="K7" s="5"/>
      <c r="L7" s="5"/>
      <c r="Q7" s="5"/>
      <c r="R7" s="5"/>
      <c r="S7" s="5"/>
      <c r="T7" s="5"/>
    </row>
    <row r="8" spans="1:20" x14ac:dyDescent="0.2">
      <c r="B8" s="3" t="s">
        <v>12</v>
      </c>
      <c r="C8" s="3"/>
      <c r="E8" s="6">
        <f>[1]Statement!C8</f>
        <v>0</v>
      </c>
      <c r="F8" s="6">
        <v>0.2</v>
      </c>
      <c r="G8" s="6">
        <v>0</v>
      </c>
      <c r="H8" s="4">
        <v>7.05</v>
      </c>
      <c r="I8" s="5"/>
      <c r="J8" s="5"/>
      <c r="K8" s="5"/>
      <c r="L8" s="5"/>
      <c r="Q8" s="5"/>
      <c r="R8" s="5"/>
      <c r="S8" s="5"/>
      <c r="T8" s="5"/>
    </row>
    <row r="9" spans="1:20" x14ac:dyDescent="0.2">
      <c r="B9" s="3" t="s">
        <v>13</v>
      </c>
      <c r="C9" s="3"/>
      <c r="D9">
        <v>5</v>
      </c>
      <c r="E9" s="6">
        <f>[1]Statement!C9</f>
        <v>39</v>
      </c>
      <c r="F9" s="6"/>
      <c r="G9" s="6"/>
      <c r="H9" s="4"/>
      <c r="I9" s="5"/>
      <c r="J9" s="5"/>
      <c r="K9" s="5"/>
      <c r="L9" s="5"/>
      <c r="Q9" s="5"/>
      <c r="R9" s="5"/>
      <c r="S9" s="5"/>
      <c r="T9" s="5"/>
    </row>
    <row r="10" spans="1:20" x14ac:dyDescent="0.2">
      <c r="B10" s="3" t="s">
        <v>14</v>
      </c>
      <c r="C10" s="3"/>
      <c r="E10" s="7">
        <f>SUM(E3:E9)</f>
        <v>3694.46</v>
      </c>
      <c r="F10" s="7">
        <f>SUM(F3:F9)</f>
        <v>2005.7900000000002</v>
      </c>
      <c r="G10" s="7">
        <f>SUM(G3:G9)</f>
        <v>1594.94</v>
      </c>
      <c r="H10" s="7">
        <f>SUM(H3:H9)</f>
        <v>1829.05</v>
      </c>
      <c r="I10" s="7">
        <f t="shared" ref="I10:L10" si="0">SUM(I3:I8)</f>
        <v>1939.5</v>
      </c>
      <c r="J10" s="7">
        <f t="shared" si="0"/>
        <v>1969.8000000000002</v>
      </c>
      <c r="K10" s="7">
        <f t="shared" si="0"/>
        <v>2195</v>
      </c>
      <c r="L10" s="7">
        <f t="shared" si="0"/>
        <v>1720</v>
      </c>
    </row>
    <row r="11" spans="1:20" x14ac:dyDescent="0.2">
      <c r="A11" s="1" t="s">
        <v>15</v>
      </c>
      <c r="E11" s="6"/>
      <c r="F11" s="6"/>
      <c r="I11" s="5"/>
      <c r="J11" s="5"/>
      <c r="K11" s="5"/>
    </row>
    <row r="12" spans="1:20" x14ac:dyDescent="0.2">
      <c r="B12" s="3" t="s">
        <v>16</v>
      </c>
      <c r="C12" s="3"/>
      <c r="D12">
        <v>6</v>
      </c>
      <c r="E12" s="6">
        <v>0</v>
      </c>
      <c r="F12" s="6">
        <v>0</v>
      </c>
      <c r="G12" s="8">
        <v>0</v>
      </c>
      <c r="H12" s="8">
        <v>920</v>
      </c>
      <c r="I12" s="5">
        <v>930</v>
      </c>
      <c r="J12" s="5">
        <v>840</v>
      </c>
      <c r="K12" s="5">
        <v>952</v>
      </c>
      <c r="L12" s="5">
        <v>762</v>
      </c>
    </row>
    <row r="13" spans="1:20" x14ac:dyDescent="0.2">
      <c r="B13" s="3" t="s">
        <v>17</v>
      </c>
      <c r="C13" s="3"/>
      <c r="D13">
        <v>7</v>
      </c>
      <c r="E13" s="6">
        <f>[1]Statement!I5</f>
        <v>46</v>
      </c>
      <c r="F13" s="6">
        <v>45</v>
      </c>
      <c r="G13" s="6">
        <v>45</v>
      </c>
      <c r="H13" s="8">
        <v>44</v>
      </c>
      <c r="I13" s="5">
        <v>43</v>
      </c>
      <c r="J13" s="5">
        <v>42</v>
      </c>
      <c r="K13" s="5">
        <v>40</v>
      </c>
      <c r="L13" s="5">
        <v>40</v>
      </c>
    </row>
    <row r="14" spans="1:20" x14ac:dyDescent="0.2">
      <c r="B14" s="3" t="s">
        <v>18</v>
      </c>
      <c r="C14" s="3"/>
      <c r="D14">
        <v>8</v>
      </c>
      <c r="E14" s="6">
        <f>[1]Statement!I4</f>
        <v>283.22000000000003</v>
      </c>
      <c r="F14" s="6">
        <v>159.36000000000001</v>
      </c>
      <c r="G14" s="6">
        <v>111</v>
      </c>
      <c r="H14" s="8">
        <v>161.80000000000001</v>
      </c>
      <c r="I14" s="5">
        <v>140.9</v>
      </c>
      <c r="J14" s="5">
        <v>233.16</v>
      </c>
      <c r="K14" s="5">
        <v>176.8</v>
      </c>
      <c r="L14" s="5"/>
    </row>
    <row r="15" spans="1:20" hidden="1" x14ac:dyDescent="0.2">
      <c r="B15" s="3" t="s">
        <v>19</v>
      </c>
      <c r="C15" s="3"/>
      <c r="E15" s="6"/>
      <c r="F15" s="6"/>
      <c r="I15" s="5"/>
      <c r="J15" s="5"/>
      <c r="K15" s="5"/>
      <c r="L15" s="5">
        <v>156</v>
      </c>
    </row>
    <row r="16" spans="1:20" hidden="1" x14ac:dyDescent="0.2">
      <c r="B16" s="3" t="s">
        <v>9</v>
      </c>
      <c r="C16" s="3"/>
      <c r="D16">
        <v>3</v>
      </c>
      <c r="E16" s="6">
        <v>0</v>
      </c>
      <c r="F16" s="6">
        <v>0</v>
      </c>
      <c r="G16" s="8">
        <v>0</v>
      </c>
      <c r="H16" s="8">
        <v>0</v>
      </c>
      <c r="I16" s="5">
        <v>65</v>
      </c>
      <c r="J16" s="5">
        <v>83.4</v>
      </c>
      <c r="K16" s="5">
        <v>154</v>
      </c>
      <c r="L16" s="5">
        <v>108</v>
      </c>
    </row>
    <row r="17" spans="1:12" x14ac:dyDescent="0.2">
      <c r="B17" s="3" t="s">
        <v>8</v>
      </c>
      <c r="C17" s="3"/>
      <c r="D17">
        <v>2</v>
      </c>
      <c r="E17" s="6">
        <f>[1]Statement!I7</f>
        <v>574</v>
      </c>
      <c r="F17" s="6">
        <v>476.4</v>
      </c>
      <c r="G17" s="6">
        <v>477.88</v>
      </c>
      <c r="H17" s="8">
        <v>460.69000000000005</v>
      </c>
      <c r="I17" s="5">
        <v>466.13</v>
      </c>
      <c r="J17" s="5">
        <v>461.5</v>
      </c>
      <c r="K17" s="5">
        <v>513.13</v>
      </c>
      <c r="L17" s="5">
        <v>470.75</v>
      </c>
    </row>
    <row r="18" spans="1:12" x14ac:dyDescent="0.2">
      <c r="B18" s="3" t="s">
        <v>20</v>
      </c>
      <c r="C18" s="3"/>
      <c r="D18">
        <v>9</v>
      </c>
      <c r="E18" s="6">
        <f>[1]Statement!I8</f>
        <v>256.51</v>
      </c>
      <c r="F18" s="6"/>
      <c r="G18" s="6"/>
      <c r="H18" s="8"/>
      <c r="I18" s="5"/>
      <c r="J18" s="5"/>
      <c r="K18" s="5"/>
      <c r="L18" s="5"/>
    </row>
    <row r="19" spans="1:12" x14ac:dyDescent="0.2">
      <c r="B19" s="3" t="s">
        <v>10</v>
      </c>
      <c r="C19" s="3"/>
      <c r="D19">
        <v>3</v>
      </c>
      <c r="E19" s="6">
        <v>0</v>
      </c>
      <c r="F19" s="6">
        <v>0</v>
      </c>
      <c r="G19" s="6">
        <v>245.35</v>
      </c>
      <c r="H19" s="8">
        <v>148.9</v>
      </c>
      <c r="I19" s="5">
        <v>123.85</v>
      </c>
      <c r="J19" s="5">
        <v>103.82</v>
      </c>
      <c r="K19" s="5">
        <v>84.9</v>
      </c>
      <c r="L19" s="5">
        <v>55.75</v>
      </c>
    </row>
    <row r="20" spans="1:12" x14ac:dyDescent="0.2">
      <c r="B20" s="3" t="s">
        <v>21</v>
      </c>
      <c r="C20" s="3"/>
      <c r="D20">
        <v>10</v>
      </c>
      <c r="E20" s="6">
        <f>[1]Statement!I9</f>
        <v>18</v>
      </c>
      <c r="F20" s="6">
        <v>28</v>
      </c>
      <c r="G20" s="8">
        <v>15</v>
      </c>
      <c r="H20" s="8">
        <v>0</v>
      </c>
      <c r="I20" s="5">
        <v>47</v>
      </c>
      <c r="J20" s="5">
        <v>6</v>
      </c>
      <c r="K20" s="5">
        <v>8.5</v>
      </c>
    </row>
    <row r="21" spans="1:12" x14ac:dyDescent="0.2">
      <c r="B21" s="3" t="s">
        <v>22</v>
      </c>
      <c r="C21" s="3"/>
      <c r="D21">
        <v>11</v>
      </c>
      <c r="E21" s="6">
        <f>[1]Statement!I12</f>
        <v>0</v>
      </c>
      <c r="F21" s="6">
        <v>3.4</v>
      </c>
      <c r="G21" s="8">
        <v>27</v>
      </c>
      <c r="H21" s="8"/>
      <c r="I21" s="5"/>
      <c r="J21" s="5"/>
      <c r="K21" s="5"/>
    </row>
    <row r="22" spans="1:12" x14ac:dyDescent="0.2">
      <c r="B22" s="3" t="s">
        <v>23</v>
      </c>
      <c r="C22" s="3"/>
      <c r="D22">
        <v>4</v>
      </c>
      <c r="E22" s="6">
        <f>SUM([1]Training!D87*-1+[1]Statement!I14)</f>
        <v>895.66000000000008</v>
      </c>
      <c r="F22" s="6">
        <v>60</v>
      </c>
      <c r="G22" s="8">
        <v>56.29</v>
      </c>
      <c r="H22" s="8"/>
      <c r="I22" s="5"/>
      <c r="J22" s="5"/>
      <c r="K22" s="5"/>
    </row>
    <row r="23" spans="1:12" x14ac:dyDescent="0.2">
      <c r="B23" s="3" t="s">
        <v>24</v>
      </c>
      <c r="C23" s="3"/>
      <c r="D23">
        <v>12</v>
      </c>
      <c r="E23" s="6">
        <f>[1]Statement!I11</f>
        <v>81.61</v>
      </c>
      <c r="F23" s="6"/>
      <c r="G23" s="8"/>
      <c r="H23" s="8"/>
      <c r="I23" s="5"/>
      <c r="J23" s="5"/>
      <c r="K23" s="5"/>
    </row>
    <row r="24" spans="1:12" x14ac:dyDescent="0.2">
      <c r="B24" s="3" t="s">
        <v>25</v>
      </c>
      <c r="C24" s="3"/>
      <c r="D24">
        <v>13</v>
      </c>
      <c r="E24" s="6">
        <f>[1]Statement!I13</f>
        <v>199.33</v>
      </c>
      <c r="F24" s="6">
        <v>330.62</v>
      </c>
      <c r="G24" s="8">
        <v>53.39</v>
      </c>
      <c r="H24" s="8"/>
      <c r="I24" s="5"/>
      <c r="J24" s="5"/>
      <c r="K24" s="5"/>
    </row>
    <row r="25" spans="1:12" x14ac:dyDescent="0.2">
      <c r="B25" s="3" t="s">
        <v>12</v>
      </c>
      <c r="C25" s="3"/>
      <c r="D25">
        <v>14</v>
      </c>
      <c r="E25" s="9">
        <f>[1]Statement!I15</f>
        <v>114.45</v>
      </c>
      <c r="F25" s="10">
        <v>197.99</v>
      </c>
      <c r="G25" s="8">
        <v>92.11</v>
      </c>
      <c r="H25" s="8">
        <v>71.849999999999994</v>
      </c>
      <c r="I25" s="11">
        <f>36.49+147.34</f>
        <v>183.83</v>
      </c>
      <c r="J25" s="5">
        <v>46.99</v>
      </c>
      <c r="K25" s="5">
        <v>122.89</v>
      </c>
      <c r="L25" s="5">
        <v>109.5</v>
      </c>
    </row>
    <row r="26" spans="1:12" x14ac:dyDescent="0.2">
      <c r="E26" s="6">
        <f>SUM(E12:E25)</f>
        <v>2468.7800000000002</v>
      </c>
      <c r="F26" s="12">
        <f>SUM(F12:F25)</f>
        <v>1300.77</v>
      </c>
      <c r="G26" s="7">
        <f t="shared" ref="G26:L26" si="1">SUM(G12:G25)</f>
        <v>1123.02</v>
      </c>
      <c r="H26" s="7">
        <f t="shared" si="1"/>
        <v>1807.24</v>
      </c>
      <c r="I26" s="7">
        <f t="shared" si="1"/>
        <v>1999.71</v>
      </c>
      <c r="J26" s="7">
        <f t="shared" si="1"/>
        <v>1816.8700000000001</v>
      </c>
      <c r="K26" s="7">
        <f t="shared" si="1"/>
        <v>2052.2199999999998</v>
      </c>
      <c r="L26" s="7">
        <f t="shared" si="1"/>
        <v>1702</v>
      </c>
    </row>
    <row r="27" spans="1:12" x14ac:dyDescent="0.2">
      <c r="E27" s="6"/>
      <c r="F27" s="6"/>
      <c r="I27" s="5"/>
      <c r="J27" s="5"/>
      <c r="K27" s="5"/>
      <c r="L27" s="5"/>
    </row>
    <row r="28" spans="1:12" x14ac:dyDescent="0.2">
      <c r="B28" s="1" t="s">
        <v>26</v>
      </c>
      <c r="C28" s="1"/>
      <c r="D28" s="1"/>
      <c r="E28" s="13">
        <f>E10-E26</f>
        <v>1225.6799999999998</v>
      </c>
      <c r="F28" s="13">
        <v>705.02</v>
      </c>
      <c r="G28" s="14">
        <f t="shared" ref="G28:L28" si="2">G10-G26</f>
        <v>471.92000000000007</v>
      </c>
      <c r="H28" s="14">
        <f t="shared" si="2"/>
        <v>21.809999999999945</v>
      </c>
      <c r="I28" s="14">
        <f t="shared" si="2"/>
        <v>-60.210000000000036</v>
      </c>
      <c r="J28" s="14">
        <f t="shared" si="2"/>
        <v>152.93000000000006</v>
      </c>
      <c r="K28" s="14">
        <f t="shared" si="2"/>
        <v>142.7800000000002</v>
      </c>
      <c r="L28" s="14">
        <f t="shared" si="2"/>
        <v>18</v>
      </c>
    </row>
    <row r="29" spans="1:12" x14ac:dyDescent="0.2">
      <c r="E29" s="6"/>
      <c r="F29" s="6"/>
      <c r="I29" s="5"/>
      <c r="J29" s="5"/>
      <c r="K29" s="5"/>
      <c r="L29" s="5"/>
    </row>
    <row r="30" spans="1:12" x14ac:dyDescent="0.2">
      <c r="A30" s="1" t="s">
        <v>27</v>
      </c>
      <c r="B30" s="1"/>
      <c r="C30" s="1"/>
      <c r="D30" s="1"/>
      <c r="E30" s="13">
        <f>[1]Statement!D23</f>
        <v>62</v>
      </c>
      <c r="F30" s="13">
        <v>58.45</v>
      </c>
      <c r="G30" s="13">
        <v>10</v>
      </c>
      <c r="H30" s="15">
        <v>10</v>
      </c>
      <c r="I30" s="14">
        <f t="shared" ref="I30:J31" si="3">J36</f>
        <v>54</v>
      </c>
      <c r="J30" s="14">
        <f t="shared" si="3"/>
        <v>0.52</v>
      </c>
      <c r="K30" s="14">
        <f>L36</f>
        <v>363.94</v>
      </c>
      <c r="L30" s="14">
        <v>169.94</v>
      </c>
    </row>
    <row r="31" spans="1:12" x14ac:dyDescent="0.2">
      <c r="A31" s="1" t="s">
        <v>28</v>
      </c>
      <c r="B31" s="1"/>
      <c r="C31" s="1"/>
      <c r="D31" s="1"/>
      <c r="E31" s="13">
        <f>[1]Statement!D22</f>
        <v>2538.4699999999998</v>
      </c>
      <c r="F31" s="13">
        <v>1837</v>
      </c>
      <c r="G31" s="13">
        <v>1413.53</v>
      </c>
      <c r="H31" s="13">
        <v>1391.72</v>
      </c>
      <c r="I31" s="14">
        <f t="shared" si="3"/>
        <v>1407.93</v>
      </c>
      <c r="J31" s="14">
        <f t="shared" si="3"/>
        <v>1308.48</v>
      </c>
      <c r="K31" s="14">
        <f>L37</f>
        <v>802.28</v>
      </c>
      <c r="L31" s="14">
        <v>978.28</v>
      </c>
    </row>
    <row r="32" spans="1:12" x14ac:dyDescent="0.2">
      <c r="A32" s="16" t="s">
        <v>29</v>
      </c>
      <c r="B32" s="1"/>
      <c r="C32" s="1"/>
      <c r="D32" s="1"/>
      <c r="E32" s="17">
        <f t="shared" ref="E32:K32" si="4">SUM(E30:E31)</f>
        <v>2600.4699999999998</v>
      </c>
      <c r="F32" s="17">
        <f t="shared" si="4"/>
        <v>1895.45</v>
      </c>
      <c r="G32" s="17">
        <f t="shared" si="4"/>
        <v>1423.53</v>
      </c>
      <c r="H32" s="17">
        <f t="shared" si="4"/>
        <v>1401.72</v>
      </c>
      <c r="I32" s="17">
        <f t="shared" si="4"/>
        <v>1461.93</v>
      </c>
      <c r="J32" s="17">
        <f t="shared" si="4"/>
        <v>1309</v>
      </c>
      <c r="K32" s="17">
        <f t="shared" si="4"/>
        <v>1166.22</v>
      </c>
      <c r="L32" s="17">
        <f>SUM(L30:L31)</f>
        <v>1148.22</v>
      </c>
    </row>
    <row r="33" spans="1:15" x14ac:dyDescent="0.2">
      <c r="A33" s="1" t="s">
        <v>26</v>
      </c>
      <c r="B33" s="1"/>
      <c r="C33" s="1"/>
      <c r="D33" s="1"/>
      <c r="E33" s="13">
        <f>E28</f>
        <v>1225.6799999999998</v>
      </c>
      <c r="F33" s="13">
        <f>F28</f>
        <v>705.02</v>
      </c>
      <c r="G33" s="14">
        <f t="shared" ref="G33:L33" si="5">G28</f>
        <v>471.92000000000007</v>
      </c>
      <c r="H33" s="14">
        <f t="shared" si="5"/>
        <v>21.809999999999945</v>
      </c>
      <c r="I33" s="14">
        <f t="shared" si="5"/>
        <v>-60.210000000000036</v>
      </c>
      <c r="J33" s="14">
        <f t="shared" si="5"/>
        <v>152.93000000000006</v>
      </c>
      <c r="K33" s="14">
        <f t="shared" si="5"/>
        <v>142.7800000000002</v>
      </c>
      <c r="L33" s="14">
        <f t="shared" si="5"/>
        <v>18</v>
      </c>
    </row>
    <row r="34" spans="1:15" x14ac:dyDescent="0.2">
      <c r="A34" s="16" t="s">
        <v>30</v>
      </c>
      <c r="B34" s="1"/>
      <c r="C34" s="1"/>
      <c r="D34" s="1"/>
      <c r="E34" s="17">
        <f t="shared" ref="E34:L34" si="6">SUM(E32:E33)</f>
        <v>3826.1499999999996</v>
      </c>
      <c r="F34" s="17">
        <f t="shared" si="6"/>
        <v>2600.4700000000003</v>
      </c>
      <c r="G34" s="17">
        <f t="shared" si="6"/>
        <v>1895.45</v>
      </c>
      <c r="H34" s="17">
        <f t="shared" si="6"/>
        <v>1423.53</v>
      </c>
      <c r="I34" s="17">
        <f t="shared" si="6"/>
        <v>1401.72</v>
      </c>
      <c r="J34" s="17">
        <f t="shared" si="6"/>
        <v>1461.93</v>
      </c>
      <c r="K34" s="17">
        <f t="shared" si="6"/>
        <v>1309.0000000000002</v>
      </c>
      <c r="L34" s="17">
        <f t="shared" si="6"/>
        <v>1166.22</v>
      </c>
    </row>
    <row r="35" spans="1:15" x14ac:dyDescent="0.2">
      <c r="A35" s="1"/>
      <c r="B35" s="1"/>
      <c r="C35" s="1"/>
      <c r="D35" s="1"/>
      <c r="E35" s="13"/>
      <c r="F35" s="13"/>
      <c r="G35" s="1"/>
      <c r="H35" s="1"/>
      <c r="I35" s="14"/>
      <c r="J35" s="14"/>
      <c r="K35" s="14"/>
      <c r="L35" s="14"/>
    </row>
    <row r="36" spans="1:15" x14ac:dyDescent="0.2">
      <c r="A36" s="1" t="s">
        <v>31</v>
      </c>
      <c r="B36" s="1"/>
      <c r="C36" s="1"/>
      <c r="D36" s="1"/>
      <c r="E36" s="13">
        <f>[1]Statement!J23</f>
        <v>9.9999999999995453</v>
      </c>
      <c r="F36" s="13">
        <v>62</v>
      </c>
      <c r="G36" s="15">
        <v>58.449999999999818</v>
      </c>
      <c r="H36" s="15">
        <v>10</v>
      </c>
      <c r="I36" s="14">
        <v>10</v>
      </c>
      <c r="J36" s="14">
        <v>54</v>
      </c>
      <c r="K36" s="14">
        <v>0.52</v>
      </c>
      <c r="L36" s="14">
        <v>363.94</v>
      </c>
    </row>
    <row r="37" spans="1:15" x14ac:dyDescent="0.2">
      <c r="A37" s="1" t="s">
        <v>32</v>
      </c>
      <c r="B37" s="1"/>
      <c r="C37" s="1"/>
      <c r="D37" s="1"/>
      <c r="E37" s="13">
        <f>[1]Statement!J22</f>
        <v>3816.1500000000005</v>
      </c>
      <c r="F37" s="13">
        <v>2538.4699999999998</v>
      </c>
      <c r="G37" s="13">
        <v>1837</v>
      </c>
      <c r="H37" s="13">
        <v>1413.5300000000002</v>
      </c>
      <c r="I37" s="14">
        <v>1391.72</v>
      </c>
      <c r="J37" s="14">
        <v>1407.93</v>
      </c>
      <c r="K37" s="14">
        <v>1308.48</v>
      </c>
      <c r="L37" s="14">
        <v>802.28</v>
      </c>
    </row>
    <row r="38" spans="1:15" x14ac:dyDescent="0.2">
      <c r="A38" s="16" t="s">
        <v>33</v>
      </c>
      <c r="B38" s="1"/>
      <c r="C38" s="1"/>
      <c r="D38" s="1"/>
      <c r="E38" s="17">
        <f t="shared" ref="E38:K38" si="7">SUM(E36:E37)</f>
        <v>3826.15</v>
      </c>
      <c r="F38" s="17">
        <f t="shared" si="7"/>
        <v>2600.4699999999998</v>
      </c>
      <c r="G38" s="17">
        <f t="shared" si="7"/>
        <v>1895.4499999999998</v>
      </c>
      <c r="H38" s="17">
        <f t="shared" si="7"/>
        <v>1423.5300000000002</v>
      </c>
      <c r="I38" s="17">
        <f t="shared" si="7"/>
        <v>1401.72</v>
      </c>
      <c r="J38" s="17">
        <f t="shared" si="7"/>
        <v>1461.93</v>
      </c>
      <c r="K38" s="17">
        <f t="shared" si="7"/>
        <v>1309</v>
      </c>
      <c r="L38" s="17">
        <f>SUM(L36:L37)</f>
        <v>1166.22</v>
      </c>
    </row>
    <row r="39" spans="1:15" x14ac:dyDescent="0.2">
      <c r="I39" s="5"/>
      <c r="J39" s="5"/>
      <c r="K39" s="5"/>
      <c r="L39" s="5"/>
    </row>
    <row r="40" spans="1:15" x14ac:dyDescent="0.2">
      <c r="A40" s="1" t="s">
        <v>34</v>
      </c>
      <c r="E40">
        <v>0</v>
      </c>
      <c r="F40">
        <v>0</v>
      </c>
      <c r="G40" s="18">
        <f>(G6-G19)/G6</f>
        <v>0.5472746060449496</v>
      </c>
      <c r="H40" s="18">
        <f>(H6-H19)/H6</f>
        <v>0.68979166666666669</v>
      </c>
      <c r="I40" s="18">
        <f>(I6-I19)/I6</f>
        <v>0.71495972382048323</v>
      </c>
      <c r="J40" s="18">
        <f>(J6-J19)/J6</f>
        <v>0.73542303771661566</v>
      </c>
      <c r="K40" s="5"/>
      <c r="L40" s="5"/>
    </row>
    <row r="41" spans="1:15" x14ac:dyDescent="0.2">
      <c r="A41" s="1" t="s">
        <v>35</v>
      </c>
      <c r="E41" s="19">
        <f>(E7-E22)/E10</f>
        <v>0.24815534611282838</v>
      </c>
      <c r="F41" s="19">
        <f>(F7-F22)/F10</f>
        <v>0.38642629587344635</v>
      </c>
      <c r="I41" s="5"/>
      <c r="J41" s="5"/>
      <c r="K41" s="18">
        <f t="shared" ref="K41:L41" si="8">(K6-K19)/K6</f>
        <v>0.77360000000000007</v>
      </c>
      <c r="L41" s="18">
        <f t="shared" si="8"/>
        <v>0.78557692307692306</v>
      </c>
    </row>
    <row r="42" spans="1:15" x14ac:dyDescent="0.2">
      <c r="A42" s="1"/>
      <c r="E42" s="19"/>
      <c r="F42" s="19"/>
      <c r="I42" s="5"/>
      <c r="J42" s="5"/>
      <c r="K42" s="18"/>
      <c r="L42" s="18"/>
    </row>
    <row r="43" spans="1:15" x14ac:dyDescent="0.2">
      <c r="A43" s="1" t="s">
        <v>36</v>
      </c>
      <c r="E43" s="19"/>
      <c r="F43" s="19"/>
      <c r="I43" s="5"/>
      <c r="J43" s="5"/>
      <c r="K43" s="18"/>
      <c r="L43" s="18"/>
    </row>
    <row r="44" spans="1:15" x14ac:dyDescent="0.2">
      <c r="E44" s="20"/>
      <c r="F44" s="20"/>
      <c r="G44" s="20"/>
      <c r="H44" s="20"/>
      <c r="I44" s="20"/>
      <c r="J44" s="20"/>
      <c r="K44" s="5"/>
      <c r="L44" s="5"/>
    </row>
    <row r="45" spans="1:15" ht="25.5" customHeight="1" x14ac:dyDescent="0.2">
      <c r="B45" s="21" t="s">
        <v>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27.75" customHeight="1" x14ac:dyDescent="0.2">
      <c r="B46" s="21" t="s">
        <v>38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">
      <c r="B47" s="21" t="s">
        <v>39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25.5" customHeight="1" x14ac:dyDescent="0.2">
      <c r="B48" s="21" t="s">
        <v>40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x14ac:dyDescent="0.2">
      <c r="B50" s="21" t="s">
        <v>42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">
      <c r="B51" s="21" t="s">
        <v>43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">
      <c r="B52" s="21" t="s">
        <v>44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">
      <c r="B53" s="21" t="s">
        <v>45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">
      <c r="B54" s="21" t="s">
        <v>46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">
      <c r="B55" s="21" t="s">
        <v>47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">
      <c r="B56" s="21" t="s">
        <v>48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">
      <c r="B57" s="21" t="s">
        <v>49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">
      <c r="B58" s="21" t="s">
        <v>50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">
      <c r="I59" s="5"/>
      <c r="J59" s="5"/>
      <c r="K59" s="5"/>
    </row>
    <row r="60" spans="2:15" x14ac:dyDescent="0.2">
      <c r="I60" s="5"/>
      <c r="J60" s="5"/>
      <c r="K60" s="5"/>
    </row>
    <row r="61" spans="2:15" x14ac:dyDescent="0.2">
      <c r="I61" s="5"/>
      <c r="J61" s="5"/>
      <c r="K61" s="5"/>
    </row>
    <row r="62" spans="2:15" x14ac:dyDescent="0.2">
      <c r="I62" s="5"/>
      <c r="J62" s="5"/>
      <c r="K62" s="5"/>
    </row>
  </sheetData>
  <mergeCells count="14">
    <mergeCell ref="B50:O50"/>
    <mergeCell ref="B45:O45"/>
    <mergeCell ref="B46:O46"/>
    <mergeCell ref="B47:O47"/>
    <mergeCell ref="B48:O48"/>
    <mergeCell ref="B49:O49"/>
    <mergeCell ref="B57:O57"/>
    <mergeCell ref="B58:O58"/>
    <mergeCell ref="B51:O51"/>
    <mergeCell ref="B52:O52"/>
    <mergeCell ref="B53:O53"/>
    <mergeCell ref="B54:O54"/>
    <mergeCell ref="B55:O55"/>
    <mergeCell ref="B56:O5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&amp;C&amp;"Arial,Bold"&amp;UANALYSIS OF THE LAST 4 YEARS' ACCOUNTS</oddHeader>
    <oddFooter xml:space="preserve">&amp;CPage &amp;P of &amp;N&amp;RCBC Accounts 2016_17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yr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janetladle</dc:creator>
  <cp:lastModifiedBy>janet</cp:lastModifiedBy>
  <dcterms:created xsi:type="dcterms:W3CDTF">2017-10-21T11:19:43Z</dcterms:created>
  <dcterms:modified xsi:type="dcterms:W3CDTF">2017-10-21T12:38:53Z</dcterms:modified>
</cp:coreProperties>
</file>